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1075" windowHeight="105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G18" i="1"/>
  <c r="G19" i="1"/>
  <c r="G10" i="1"/>
  <c r="F11" i="1"/>
  <c r="F12" i="1"/>
  <c r="F13" i="1"/>
  <c r="F14" i="1"/>
  <c r="F15" i="1"/>
  <c r="F16" i="1"/>
  <c r="F17" i="1"/>
  <c r="F18" i="1"/>
  <c r="F19" i="1"/>
  <c r="F10" i="1"/>
  <c r="E11" i="1" l="1"/>
  <c r="B11" i="1"/>
  <c r="E12" i="1"/>
  <c r="E14" i="1"/>
  <c r="E16" i="1"/>
  <c r="E15" i="1"/>
  <c r="E17" i="1"/>
  <c r="B18" i="1"/>
  <c r="B16" i="1"/>
  <c r="B14" i="1"/>
  <c r="B12" i="1"/>
  <c r="E13" i="1"/>
  <c r="E10" i="1"/>
  <c r="B13" i="1"/>
  <c r="B15" i="1"/>
  <c r="B17" i="1"/>
  <c r="B19" i="1"/>
  <c r="B10" i="1"/>
  <c r="G3" i="1" l="1"/>
  <c r="G4" i="1"/>
</calcChain>
</file>

<file path=xl/sharedStrings.xml><?xml version="1.0" encoding="utf-8"?>
<sst xmlns="http://schemas.openxmlformats.org/spreadsheetml/2006/main" count="25" uniqueCount="20">
  <si>
    <t>Dead time calculator</t>
  </si>
  <si>
    <t>Appr. Injector size</t>
  </si>
  <si>
    <t>Guesstimated dead time</t>
  </si>
  <si>
    <t>cc/min</t>
  </si>
  <si>
    <t>ms</t>
  </si>
  <si>
    <t>Measuring vessel size</t>
  </si>
  <si>
    <t>ml</t>
  </si>
  <si>
    <t>Pulse width</t>
  </si>
  <si>
    <t>Measured volume</t>
  </si>
  <si>
    <t>Volume/squirt</t>
  </si>
  <si>
    <t>Estimated squirts</t>
  </si>
  <si>
    <t>V</t>
  </si>
  <si>
    <t>Battery voltage</t>
  </si>
  <si>
    <t>Calculated injector size</t>
  </si>
  <si>
    <t>Calculated dead time</t>
  </si>
  <si>
    <t>µl</t>
  </si>
  <si>
    <t>Min Output Interval</t>
  </si>
  <si>
    <t>Time to completion</t>
  </si>
  <si>
    <t>s (est)</t>
  </si>
  <si>
    <t>Actual Squirts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</si>
</sst>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599963377788628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0" fillId="3" borderId="0" xfId="0" applyFill="1"/>
    <xf numFmtId="1" fontId="0" fillId="0" borderId="0" xfId="0" applyNumberFormat="1"/>
    <xf numFmtId="164" fontId="0" fillId="3" borderId="0" xfId="0" applyNumberFormat="1" applyFill="1"/>
    <xf numFmtId="165" fontId="0" fillId="0" borderId="0" xfId="0" applyNumberFormat="1"/>
    <xf numFmtId="0" fontId="0" fillId="0" borderId="0" xfId="0" applyAlignment="1">
      <alignment horizontal="right"/>
    </xf>
    <xf numFmtId="2" fontId="1" fillId="2" borderId="0" xfId="1" applyNumberFormat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3"/>
          <c:order val="0"/>
          <c:tx>
            <c:strRef>
              <c:f>Sheet1!$E$8:$E$9</c:f>
              <c:strCache>
                <c:ptCount val="1"/>
                <c:pt idx="0">
                  <c:v>Volume/squirt µl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0"/>
            <c:trendlineLbl>
              <c:layout/>
              <c:numFmt formatCode="General" sourceLinked="0"/>
            </c:trendlineLbl>
          </c:trendline>
          <c:xVal>
            <c:numRef>
              <c:f>Sheet1!$A$10:$A$21</c:f>
              <c:numCache>
                <c:formatCode>General</c:formatCode>
                <c:ptCount val="12"/>
                <c:pt idx="0">
                  <c:v>2</c:v>
                </c:pt>
                <c:pt idx="1">
                  <c:v>2.5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Sheet1!$E$10:$E$21</c:f>
              <c:numCache>
                <c:formatCode>0.000</c:formatCode>
                <c:ptCount val="12"/>
                <c:pt idx="0">
                  <c:v>3.4642857142857144</c:v>
                </c:pt>
                <c:pt idx="1">
                  <c:v>5.4444444444444446</c:v>
                </c:pt>
                <c:pt idx="2">
                  <c:v>7.333333333333333</c:v>
                </c:pt>
                <c:pt idx="3">
                  <c:v>10.631578947368421</c:v>
                </c:pt>
                <c:pt idx="4">
                  <c:v>13.970588235294118</c:v>
                </c:pt>
                <c:pt idx="5">
                  <c:v>17.321428571428569</c:v>
                </c:pt>
                <c:pt idx="6">
                  <c:v>20.666666666666668</c:v>
                </c:pt>
                <c:pt idx="7">
                  <c:v>24.102564102564102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78560"/>
        <c:axId val="76179136"/>
      </c:scatterChart>
      <c:valAx>
        <c:axId val="76178560"/>
        <c:scaling>
          <c:orientation val="minMax"/>
        </c:scaling>
        <c:delete val="0"/>
        <c:axPos val="b"/>
        <c:majorGridlines/>
        <c:minorGridlines>
          <c:spPr>
            <a:ln>
              <a:noFill/>
            </a:ln>
          </c:spPr>
        </c:minorGridlines>
        <c:title>
          <c:layout/>
          <c:overlay val="0"/>
        </c:title>
        <c:numFmt formatCode="General" sourceLinked="1"/>
        <c:majorTickMark val="out"/>
        <c:minorTickMark val="none"/>
        <c:tickLblPos val="nextTo"/>
        <c:crossAx val="76179136"/>
        <c:crosses val="autoZero"/>
        <c:crossBetween val="midCat"/>
      </c:valAx>
      <c:valAx>
        <c:axId val="76179136"/>
        <c:scaling>
          <c:orientation val="minMax"/>
        </c:scaling>
        <c:delete val="0"/>
        <c:axPos val="l"/>
        <c:majorGridlines/>
        <c:minorGridlines>
          <c:spPr>
            <a:ln>
              <a:noFill/>
            </a:ln>
          </c:spPr>
        </c:minorGridlines>
        <c:title>
          <c:layout/>
          <c:overlay val="0"/>
        </c:title>
        <c:numFmt formatCode="General" sourceLinked="0"/>
        <c:majorTickMark val="out"/>
        <c:minorTickMark val="none"/>
        <c:tickLblPos val="nextTo"/>
        <c:crossAx val="76178560"/>
        <c:crosses val="autoZero"/>
        <c:crossBetween val="midCat"/>
      </c:valAx>
    </c:plotArea>
    <c:legend>
      <c:legendPos val="r"/>
      <c:layout/>
      <c:overlay val="1"/>
    </c:legend>
    <c:plotVisOnly val="1"/>
    <c:dispBlanksAs val="gap"/>
    <c:showDLblsOverMax val="0"/>
  </c:chart>
  <c:spPr>
    <a:noFill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161924</xdr:colOff>
      <xdr:row>24</xdr:row>
      <xdr:rowOff>161924</xdr:rowOff>
    </xdr:from>
    <xdr:to>
      <xdr:col>9</xdr:col>
      <xdr:colOff>571499</xdr:colOff>
      <xdr:row>53</xdr:row>
      <xdr:rowOff>190499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D3" sqref="D3"/>
    </sheetView>
  </sheetViews>
  <sheetFormatPr defaultRowHeight="15" x14ac:dyDescent="0.25"/>
  <cols>
    <col min="1" max="1" width="23.140625" bestFit="1" customWidth="1"/>
    <col min="2" max="2" width="16.42578125" bestFit="1" customWidth="1"/>
    <col min="3" max="3" width="13.28515625" bestFit="1" customWidth="1"/>
    <col min="4" max="4" width="17.42578125" bestFit="1" customWidth="1"/>
    <col min="5" max="5" width="14.140625" bestFit="1" customWidth="1"/>
    <col min="6" max="6" width="21.85546875" bestFit="1" customWidth="1"/>
    <col min="7" max="7" width="18.5703125" bestFit="1" customWidth="1"/>
  </cols>
  <sheetData>
    <row r="1" spans="1:8" ht="21" x14ac:dyDescent="0.35">
      <c r="A1" s="2" t="s">
        <v>0</v>
      </c>
    </row>
    <row r="3" spans="1:8" x14ac:dyDescent="0.25">
      <c r="A3" s="1" t="s">
        <v>1</v>
      </c>
      <c r="B3" s="3">
        <v>200</v>
      </c>
      <c r="C3" t="s">
        <v>3</v>
      </c>
      <c r="F3" t="s">
        <v>13</v>
      </c>
      <c r="G3" s="8">
        <f>SLOPE(E10:E21,A10:A21)*60</f>
        <v>204.06031323116423</v>
      </c>
      <c r="H3" t="s">
        <v>3</v>
      </c>
    </row>
    <row r="4" spans="1:8" x14ac:dyDescent="0.25">
      <c r="A4" s="1" t="s">
        <v>2</v>
      </c>
      <c r="B4" s="5">
        <v>1</v>
      </c>
      <c r="C4" t="s">
        <v>4</v>
      </c>
      <c r="F4" t="s">
        <v>14</v>
      </c>
      <c r="G4" s="8">
        <f>FORECAST(0,A10:A21,E10:E21)</f>
        <v>0.90550707130740049</v>
      </c>
      <c r="H4" t="s">
        <v>4</v>
      </c>
    </row>
    <row r="5" spans="1:8" x14ac:dyDescent="0.25">
      <c r="A5" s="1" t="s">
        <v>5</v>
      </c>
      <c r="B5" s="3">
        <v>100</v>
      </c>
      <c r="C5" t="s">
        <v>6</v>
      </c>
    </row>
    <row r="6" spans="1:8" x14ac:dyDescent="0.25">
      <c r="A6" s="1" t="s">
        <v>12</v>
      </c>
      <c r="B6" s="3">
        <v>12.4</v>
      </c>
      <c r="C6" t="s">
        <v>11</v>
      </c>
    </row>
    <row r="8" spans="1:8" x14ac:dyDescent="0.25">
      <c r="A8" s="1" t="s">
        <v>7</v>
      </c>
      <c r="B8" s="1" t="s">
        <v>10</v>
      </c>
      <c r="C8" s="1" t="s">
        <v>19</v>
      </c>
      <c r="D8" s="1" t="s">
        <v>8</v>
      </c>
      <c r="E8" s="1" t="s">
        <v>9</v>
      </c>
      <c r="F8" s="1" t="s">
        <v>16</v>
      </c>
      <c r="G8" s="1" t="s">
        <v>17</v>
      </c>
    </row>
    <row r="9" spans="1:8" x14ac:dyDescent="0.25">
      <c r="A9" s="7" t="s">
        <v>4</v>
      </c>
      <c r="D9" s="7" t="s">
        <v>6</v>
      </c>
      <c r="E9" s="7" t="s">
        <v>15</v>
      </c>
      <c r="F9" s="7" t="s">
        <v>4</v>
      </c>
      <c r="G9" s="7" t="s">
        <v>18</v>
      </c>
    </row>
    <row r="10" spans="1:8" x14ac:dyDescent="0.25">
      <c r="A10">
        <v>2</v>
      </c>
      <c r="B10" s="4">
        <f>$B$5/$B$3*60*1000/(A10-$B$4)*0.9</f>
        <v>27000</v>
      </c>
      <c r="C10" s="3">
        <v>28000</v>
      </c>
      <c r="D10" s="3">
        <v>97</v>
      </c>
      <c r="E10" s="6">
        <f>D10/C10*1000</f>
        <v>3.4642857142857144</v>
      </c>
      <c r="F10">
        <f>A10+$B$4*5</f>
        <v>7</v>
      </c>
      <c r="G10" s="4">
        <f>F10*B10/1000</f>
        <v>189</v>
      </c>
    </row>
    <row r="11" spans="1:8" x14ac:dyDescent="0.25">
      <c r="A11">
        <v>2.5</v>
      </c>
      <c r="B11" s="4">
        <f>$B$5/$B$3*60*1000/(A11-$B$4)*0.9</f>
        <v>18000</v>
      </c>
      <c r="C11" s="3">
        <v>18000</v>
      </c>
      <c r="D11" s="3">
        <v>98</v>
      </c>
      <c r="E11" s="6">
        <f>D11/C11*1000</f>
        <v>5.4444444444444446</v>
      </c>
      <c r="F11">
        <f t="shared" ref="F11:F19" si="0">A11+$B$4*5</f>
        <v>7.5</v>
      </c>
      <c r="G11" s="4">
        <f t="shared" ref="G11:G19" si="1">F11*B11/1000</f>
        <v>135</v>
      </c>
    </row>
    <row r="12" spans="1:8" x14ac:dyDescent="0.25">
      <c r="A12">
        <v>3</v>
      </c>
      <c r="B12" s="4">
        <f>$B$5/$B$3*60*1000/(A12-$B$4)*0.9</f>
        <v>13500</v>
      </c>
      <c r="C12" s="3">
        <v>13500</v>
      </c>
      <c r="D12" s="3">
        <v>99</v>
      </c>
      <c r="E12" s="6">
        <f>D12/C12*1000</f>
        <v>7.333333333333333</v>
      </c>
      <c r="F12">
        <f t="shared" si="0"/>
        <v>8</v>
      </c>
      <c r="G12" s="4">
        <f t="shared" si="1"/>
        <v>108</v>
      </c>
    </row>
    <row r="13" spans="1:8" x14ac:dyDescent="0.25">
      <c r="A13">
        <v>4</v>
      </c>
      <c r="B13" s="4">
        <f t="shared" ref="B13:B19" si="2">$B$5/$B$3*60*1000/(A13-$B$4)*0.9</f>
        <v>9000</v>
      </c>
      <c r="C13" s="3">
        <v>9500</v>
      </c>
      <c r="D13" s="3">
        <v>101</v>
      </c>
      <c r="E13" s="6">
        <f t="shared" ref="E13" si="3">D13/C13*1000</f>
        <v>10.631578947368421</v>
      </c>
      <c r="F13">
        <f t="shared" si="0"/>
        <v>9</v>
      </c>
      <c r="G13" s="4">
        <f t="shared" si="1"/>
        <v>81</v>
      </c>
    </row>
    <row r="14" spans="1:8" x14ac:dyDescent="0.25">
      <c r="A14">
        <v>5</v>
      </c>
      <c r="B14" s="4">
        <f>$B$5/$B$3*60*1000/(A14-$B$4)*0.9</f>
        <v>6750</v>
      </c>
      <c r="C14" s="3">
        <v>6800</v>
      </c>
      <c r="D14" s="3">
        <v>95</v>
      </c>
      <c r="E14" s="6">
        <f>D14/C14*1000</f>
        <v>13.970588235294118</v>
      </c>
      <c r="F14">
        <f t="shared" si="0"/>
        <v>10</v>
      </c>
      <c r="G14" s="4">
        <f t="shared" si="1"/>
        <v>67.5</v>
      </c>
    </row>
    <row r="15" spans="1:8" x14ac:dyDescent="0.25">
      <c r="A15">
        <v>6</v>
      </c>
      <c r="B15" s="4">
        <f t="shared" si="2"/>
        <v>5400</v>
      </c>
      <c r="C15" s="3">
        <v>5600</v>
      </c>
      <c r="D15" s="3">
        <v>97</v>
      </c>
      <c r="E15" s="6">
        <f>D15/C15*1000</f>
        <v>17.321428571428569</v>
      </c>
      <c r="F15">
        <f t="shared" si="0"/>
        <v>11</v>
      </c>
      <c r="G15" s="4">
        <f t="shared" si="1"/>
        <v>59.4</v>
      </c>
    </row>
    <row r="16" spans="1:8" x14ac:dyDescent="0.25">
      <c r="A16">
        <v>7</v>
      </c>
      <c r="B16" s="4">
        <f>$B$5/$B$3*60*1000/(A16-$B$4)*0.9</f>
        <v>4500</v>
      </c>
      <c r="C16" s="3">
        <v>4500</v>
      </c>
      <c r="D16" s="3">
        <v>93</v>
      </c>
      <c r="E16" s="6">
        <f>D16/C16*1000</f>
        <v>20.666666666666668</v>
      </c>
      <c r="F16">
        <f t="shared" si="0"/>
        <v>12</v>
      </c>
      <c r="G16" s="4">
        <f t="shared" si="1"/>
        <v>54</v>
      </c>
    </row>
    <row r="17" spans="1:7" x14ac:dyDescent="0.25">
      <c r="A17">
        <v>8</v>
      </c>
      <c r="B17" s="4">
        <f t="shared" si="2"/>
        <v>3857.1428571428569</v>
      </c>
      <c r="C17" s="3">
        <v>3900</v>
      </c>
      <c r="D17" s="3">
        <v>94</v>
      </c>
      <c r="E17" s="6">
        <f>D17/C17*1000</f>
        <v>24.102564102564102</v>
      </c>
      <c r="F17">
        <f t="shared" si="0"/>
        <v>13</v>
      </c>
      <c r="G17" s="4">
        <f t="shared" si="1"/>
        <v>50.142857142857139</v>
      </c>
    </row>
    <row r="18" spans="1:7" x14ac:dyDescent="0.25">
      <c r="A18">
        <v>9</v>
      </c>
      <c r="B18" s="4">
        <f>$B$5/$B$3*60*1000/(A18-$B$4)*0.9</f>
        <v>3375</v>
      </c>
      <c r="C18" s="3"/>
      <c r="D18" s="3"/>
      <c r="E18" s="6"/>
      <c r="F18">
        <f t="shared" si="0"/>
        <v>14</v>
      </c>
      <c r="G18" s="4">
        <f t="shared" si="1"/>
        <v>47.25</v>
      </c>
    </row>
    <row r="19" spans="1:7" x14ac:dyDescent="0.25">
      <c r="A19">
        <v>10</v>
      </c>
      <c r="B19" s="4">
        <f t="shared" si="2"/>
        <v>3000</v>
      </c>
      <c r="C19" s="3"/>
      <c r="D19" s="3"/>
      <c r="E19" s="6"/>
      <c r="F19">
        <f t="shared" si="0"/>
        <v>15</v>
      </c>
      <c r="G19" s="4">
        <f t="shared" si="1"/>
        <v>45</v>
      </c>
    </row>
    <row r="20" spans="1:7" x14ac:dyDescent="0.25">
      <c r="B20" s="4"/>
      <c r="C20" s="3"/>
      <c r="D20" s="3"/>
      <c r="E20" s="6"/>
      <c r="G20" s="4"/>
    </row>
    <row r="21" spans="1:7" x14ac:dyDescent="0.25">
      <c r="B21" s="4"/>
      <c r="C21" s="3"/>
      <c r="D21" s="3"/>
      <c r="E21" s="6"/>
      <c r="G21" s="4"/>
    </row>
    <row r="22" spans="1:7" x14ac:dyDescent="0.25">
      <c r="G22" s="4"/>
    </row>
    <row r="23" spans="1:7" x14ac:dyDescent="0.25">
      <c r="G23" s="4"/>
    </row>
    <row r="24" spans="1:7" x14ac:dyDescent="0.25">
      <c r="G24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</dc:creator>
  <cp:lastModifiedBy>joachim</cp:lastModifiedBy>
  <dcterms:created xsi:type="dcterms:W3CDTF">2012-11-10T19:50:55Z</dcterms:created>
  <dcterms:modified xsi:type="dcterms:W3CDTF">2012-11-24T19:30:25Z</dcterms:modified>
</cp:coreProperties>
</file>